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0" yWindow="525" windowWidth="14940" windowHeight="1228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Лист1!$A$5:$L$26</definedName>
  </definedNames>
  <calcPr calcId="145621"/>
</workbook>
</file>

<file path=xl/calcChain.xml><?xml version="1.0" encoding="utf-8"?>
<calcChain xmlns="http://schemas.openxmlformats.org/spreadsheetml/2006/main">
  <c r="K8" i="1" l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7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G9" i="1"/>
  <c r="M24" i="1" l="1"/>
  <c r="M25" i="1"/>
  <c r="M23" i="1"/>
  <c r="M22" i="1"/>
  <c r="M19" i="1"/>
  <c r="M9" i="1"/>
  <c r="M10" i="1"/>
  <c r="M11" i="1"/>
  <c r="M12" i="1"/>
  <c r="M13" i="1"/>
  <c r="M14" i="1"/>
  <c r="M15" i="1"/>
  <c r="M8" i="1"/>
  <c r="M16" i="1"/>
  <c r="M17" i="1"/>
  <c r="M18" i="1"/>
  <c r="M20" i="1"/>
  <c r="M21" i="1"/>
  <c r="M7" i="1"/>
  <c r="M26" i="1" l="1"/>
  <c r="H25" i="1"/>
  <c r="G7" i="1"/>
  <c r="G23" i="1" l="1"/>
  <c r="I23" i="1"/>
  <c r="A8" i="1" l="1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4" i="1"/>
  <c r="I25" i="1"/>
  <c r="I7" i="1"/>
  <c r="G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4" i="1"/>
  <c r="G25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<sst xmlns="http://schemas.openxmlformats.org/spreadsheetml/2006/main" count="77" uniqueCount="39">
  <si>
    <t>Обоснование начальной (максимальной) цены контракта</t>
  </si>
  <si>
    <t>Предмет контракта</t>
  </si>
  <si>
    <t>Используемый(ые) метод(ы) определения начальной (максимальной) цены контракта (далее – НМЦК)</t>
  </si>
  <si>
    <t xml:space="preserve">Метод сопоставимых рыночных цен (анализ рынка) в соответствии с частями 2-6 статьи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нужд». </t>
  </si>
  <si>
    <t>Расчет НМЦК</t>
  </si>
  <si>
    <t>N п/п</t>
  </si>
  <si>
    <t>Наименование объекта закупки</t>
  </si>
  <si>
    <t>Единица измерения</t>
  </si>
  <si>
    <t>Источники обоснования НМЦК</t>
  </si>
  <si>
    <t>Среднее квадратичное отклонение</t>
  </si>
  <si>
    <t>Коэффициент вариации, %</t>
  </si>
  <si>
    <r>
      <rPr>
        <sz val="12"/>
        <color theme="1"/>
        <rFont val="Times New Roman"/>
        <family val="1"/>
        <charset val="204"/>
      </rPr>
      <t xml:space="preserve">Средняя арифметическая цена,  </t>
    </r>
    <r>
      <rPr>
        <sz val="12"/>
        <rFont val="Times New Roman"/>
        <family val="1"/>
        <charset val="204"/>
      </rPr>
      <t>руб. за ед. изм.</t>
    </r>
  </si>
  <si>
    <t>НДС, %</t>
  </si>
  <si>
    <t>Количество</t>
  </si>
  <si>
    <t>шт.</t>
  </si>
  <si>
    <t>Начальная (максимальная) цена контракта, руб.</t>
  </si>
  <si>
    <t>Поставка комплекта сборной модульной конструкции для возведения здания под размещение приемного отделения областного государственного бюджетного учреждения здравоохранения «Смоленская областная клиническая больница»</t>
  </si>
  <si>
    <t>без НДС</t>
  </si>
  <si>
    <t>Здания сборные из металла</t>
  </si>
  <si>
    <t>Система флюороскопическая рентгеновская общего назначения стационарная, цифровая</t>
  </si>
  <si>
    <t>Система рентгеновской компьютерной томографии всего тела</t>
  </si>
  <si>
    <t>Анализатор гематологический ИВД</t>
  </si>
  <si>
    <t>Анализатор глюкозы ИВД, лабораторный, автоматический</t>
  </si>
  <si>
    <t>Система анестезиологическая, общего назначения</t>
  </si>
  <si>
    <t>Система рентгеновская диагностическая передвижная общего назначения, цифровая</t>
  </si>
  <si>
    <t>Система флюороскопическая рентгеновская общего назначения передвижная, цифровая</t>
  </si>
  <si>
    <t>Система ультразвуковой визуализации универсальная, с питанием от сети</t>
  </si>
  <si>
    <t>Система эндоскопической визуализации</t>
  </si>
  <si>
    <t>Насос шприцевой прикроватный</t>
  </si>
  <si>
    <t>Негатоскоп медицинский</t>
  </si>
  <si>
    <t>Увлажнитель дыхательных смесей без подогрева</t>
  </si>
  <si>
    <t>Холодильник фармацевтический</t>
  </si>
  <si>
    <t>Электрокардиограф</t>
  </si>
  <si>
    <t>Электрокардиостимулятор внешний, инвазивный</t>
  </si>
  <si>
    <t xml:space="preserve">НМЦК (руб.) </t>
  </si>
  <si>
    <t>источник информации № 1 исх. 376 от 22.09.2025</t>
  </si>
  <si>
    <t>источник информации № 2 исх. 101 от 22.09.2025</t>
  </si>
  <si>
    <t>Минимальная цена для расчета НМЦК, руб. за ед. изм., с НДС</t>
  </si>
  <si>
    <t>источник информации № 3 исх. 78 от 22.09.2025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</si>
</sst>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\@"/>
  </numFmts>
  <fonts count="13" x14ac:knownFonts="1">
    <font>
      <sz val="11"/>
      <color theme="1"/>
      <name val="Calibri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Arial Cyr"/>
    </font>
    <font>
      <sz val="12"/>
      <color rgb="FF000000"/>
      <name val="Times New Roman"/>
      <family val="1"/>
      <charset val="204"/>
    </font>
    <font>
      <sz val="10"/>
      <color rgb="FF00800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0" fillId="0" borderId="7">
      <alignment vertical="top" wrapText="1"/>
    </xf>
    <xf numFmtId="4" fontId="12" fillId="0" borderId="7">
      <alignment vertical="top" shrinkToFit="1"/>
    </xf>
  </cellStyleXfs>
  <cellXfs count="46">
    <xf numFmtId="0" fontId="0" fillId="0" borderId="0" xfId="0"/>
    <xf numFmtId="0" fontId="1" fillId="3" borderId="5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4" fillId="3" borderId="1" xfId="0" applyFont="1" applyFill="1" applyBorder="1" applyAlignment="1" applyProtection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center" wrapText="1"/>
    </xf>
    <xf numFmtId="0" fontId="8" fillId="3" borderId="0" xfId="0" applyFont="1" applyFill="1"/>
    <xf numFmtId="43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left"/>
    </xf>
    <xf numFmtId="49" fontId="11" fillId="0" borderId="7" xfId="1" applyNumberFormat="1" applyFont="1" applyProtection="1">
      <alignment vertical="top" wrapText="1"/>
    </xf>
    <xf numFmtId="1" fontId="4" fillId="0" borderId="7" xfId="2" applyNumberFormat="1" applyFont="1" applyAlignment="1" applyProtection="1">
      <alignment horizontal="center" vertical="center" shrinkToFit="1"/>
    </xf>
    <xf numFmtId="4" fontId="4" fillId="0" borderId="7" xfId="2" applyNumberFormat="1" applyFont="1" applyAlignment="1" applyProtection="1">
      <alignment horizontal="center" vertical="center" shrinkToFit="1"/>
    </xf>
    <xf numFmtId="4" fontId="1" fillId="0" borderId="1" xfId="0" applyNumberFormat="1" applyFont="1" applyFill="1" applyBorder="1" applyAlignment="1">
      <alignment horizontal="center" vertical="center"/>
    </xf>
    <xf numFmtId="49" fontId="11" fillId="0" borderId="7" xfId="1" applyNumberFormat="1" applyFont="1" applyFill="1" applyProtection="1">
      <alignment vertical="top" wrapText="1"/>
    </xf>
    <xf numFmtId="0" fontId="1" fillId="0" borderId="5" xfId="0" applyFont="1" applyFill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 shrinkToFit="1"/>
    </xf>
    <xf numFmtId="0" fontId="1" fillId="2" borderId="3" xfId="0" applyFont="1" applyFill="1" applyBorder="1" applyAlignment="1">
      <alignment horizontal="left" vertical="center" wrapText="1" shrinkToFit="1"/>
    </xf>
    <xf numFmtId="0" fontId="1" fillId="2" borderId="4" xfId="0" applyFont="1" applyFill="1" applyBorder="1" applyAlignment="1">
      <alignment horizontal="left" vertical="center" wrapText="1" shrinkToFit="1"/>
    </xf>
    <xf numFmtId="0" fontId="1" fillId="3" borderId="1" xfId="0" applyFont="1" applyFill="1" applyBorder="1" applyAlignment="1">
      <alignment horizontal="left" vertical="center" wrapText="1"/>
    </xf>
  </cellXfs>
  <cellStyles count="3">
    <cellStyle name="st17" xfId="1"/>
    <cellStyle name="st20" xfId="2"/>
    <cellStyle name="Обычный" xfId="0" builtinId="0"/>
  </cellStyles>
  <dxfs count="2">
    <dxf>
      <font>
        <b/>
        <i val="0"/>
      </font>
      <fill>
        <patternFill patternType="solid">
          <fgColor rgb="FFD7D7D7"/>
          <bgColor rgb="FFD7D7D7"/>
        </patternFill>
      </fill>
    </dxf>
    <dxf>
      <font>
        <b val="0"/>
        <i val="0"/>
      </font>
      <fill>
        <patternFill patternType="solid">
          <fgColor indexed="65"/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zoomScale="55" zoomScaleNormal="55" workbookViewId="0">
      <selection activeCell="K25" sqref="K25"/>
    </sheetView>
  </sheetViews>
  <sheetFormatPr defaultRowHeight="15.75" x14ac:dyDescent="0.25"/>
  <cols>
    <col min="1" max="1" width="4.7109375" style="12" customWidth="1"/>
    <col min="2" max="2" width="43.140625" style="15" customWidth="1"/>
    <col min="3" max="3" width="13.28515625" style="5" customWidth="1"/>
    <col min="4" max="4" width="21" style="5" customWidth="1"/>
    <col min="5" max="6" width="20.140625" style="5" customWidth="1"/>
    <col min="7" max="7" width="18.28515625" style="5" customWidth="1"/>
    <col min="8" max="8" width="15.7109375" style="5" customWidth="1"/>
    <col min="9" max="9" width="17.85546875" style="5" customWidth="1"/>
    <col min="10" max="10" width="12" style="5" customWidth="1"/>
    <col min="11" max="11" width="18.42578125" style="5" customWidth="1"/>
    <col min="12" max="12" width="14.7109375" style="5" customWidth="1"/>
    <col min="13" max="13" width="19.140625" style="14" customWidth="1"/>
    <col min="14" max="16384" width="9.140625" style="5"/>
  </cols>
  <sheetData>
    <row r="1" spans="1:13" ht="33.7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34.5" customHeight="1" x14ac:dyDescent="0.25">
      <c r="A2" s="41" t="s">
        <v>1</v>
      </c>
      <c r="B2" s="41"/>
      <c r="C2" s="41"/>
      <c r="D2" s="42" t="s">
        <v>16</v>
      </c>
      <c r="E2" s="43"/>
      <c r="F2" s="43"/>
      <c r="G2" s="43"/>
      <c r="H2" s="43"/>
      <c r="I2" s="43"/>
      <c r="J2" s="43"/>
      <c r="K2" s="43"/>
      <c r="L2" s="43"/>
      <c r="M2" s="44"/>
    </row>
    <row r="3" spans="1:13" ht="63.75" customHeight="1" x14ac:dyDescent="0.25">
      <c r="A3" s="41" t="s">
        <v>2</v>
      </c>
      <c r="B3" s="41"/>
      <c r="C3" s="41"/>
      <c r="D3" s="45" t="s">
        <v>3</v>
      </c>
      <c r="E3" s="45"/>
      <c r="F3" s="45"/>
      <c r="G3" s="45"/>
      <c r="H3" s="45"/>
      <c r="I3" s="45"/>
      <c r="J3" s="45"/>
      <c r="K3" s="45"/>
      <c r="L3" s="45"/>
      <c r="M3" s="45"/>
    </row>
    <row r="4" spans="1:13" ht="18" customHeight="1" x14ac:dyDescent="0.25">
      <c r="A4" s="29" t="s">
        <v>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ht="15.75" customHeight="1" x14ac:dyDescent="0.25">
      <c r="A5" s="30" t="s">
        <v>5</v>
      </c>
      <c r="B5" s="31" t="s">
        <v>6</v>
      </c>
      <c r="C5" s="33" t="s">
        <v>7</v>
      </c>
      <c r="D5" s="29" t="s">
        <v>8</v>
      </c>
      <c r="E5" s="29"/>
      <c r="F5" s="29"/>
      <c r="G5" s="34" t="s">
        <v>9</v>
      </c>
      <c r="H5" s="36" t="s">
        <v>10</v>
      </c>
      <c r="I5" s="38" t="s">
        <v>11</v>
      </c>
      <c r="J5" s="36" t="s">
        <v>12</v>
      </c>
      <c r="K5" s="36" t="s">
        <v>37</v>
      </c>
      <c r="L5" s="39" t="s">
        <v>13</v>
      </c>
      <c r="M5" s="39" t="s">
        <v>34</v>
      </c>
    </row>
    <row r="6" spans="1:13" ht="183.75" customHeight="1" x14ac:dyDescent="0.25">
      <c r="A6" s="30"/>
      <c r="B6" s="32"/>
      <c r="C6" s="33"/>
      <c r="D6" s="6" t="s">
        <v>35</v>
      </c>
      <c r="E6" s="6" t="s">
        <v>36</v>
      </c>
      <c r="F6" s="6" t="s">
        <v>38</v>
      </c>
      <c r="G6" s="35"/>
      <c r="H6" s="37"/>
      <c r="I6" s="38"/>
      <c r="J6" s="37"/>
      <c r="K6" s="38"/>
      <c r="L6" s="39"/>
      <c r="M6" s="39"/>
    </row>
    <row r="7" spans="1:13" ht="27.75" customHeight="1" x14ac:dyDescent="0.25">
      <c r="A7" s="23">
        <v>1</v>
      </c>
      <c r="B7" s="16" t="s">
        <v>18</v>
      </c>
      <c r="C7" s="1" t="s">
        <v>14</v>
      </c>
      <c r="D7" s="3">
        <v>299841108</v>
      </c>
      <c r="E7" s="3">
        <v>297000000</v>
      </c>
      <c r="F7" s="3">
        <v>298400000</v>
      </c>
      <c r="G7" s="3">
        <f t="shared" ref="G7:G25" si="0">_xlfn.STDEV.S(D7:F7)</f>
        <v>1420603.5651163675</v>
      </c>
      <c r="H7" s="22">
        <f t="shared" ref="H7:H25" si="1">_xlfn.STDEV.S(D7:F7)/AVERAGE(D7:F7)</f>
        <v>4.7605172028685507E-3</v>
      </c>
      <c r="I7" s="3">
        <f t="shared" ref="I7:I25" si="2">AVERAGE(D7:F7)</f>
        <v>298413702.66666669</v>
      </c>
      <c r="J7" s="3">
        <v>20</v>
      </c>
      <c r="K7" s="18">
        <f>MIN(D7:F7)</f>
        <v>297000000</v>
      </c>
      <c r="L7" s="17">
        <v>1</v>
      </c>
      <c r="M7" s="7">
        <f>K7*L7</f>
        <v>297000000</v>
      </c>
    </row>
    <row r="8" spans="1:13" ht="47.25" x14ac:dyDescent="0.25">
      <c r="A8" s="24">
        <f>A7+1</f>
        <v>2</v>
      </c>
      <c r="B8" s="16" t="s">
        <v>19</v>
      </c>
      <c r="C8" s="1" t="s">
        <v>14</v>
      </c>
      <c r="D8" s="2">
        <v>26500200</v>
      </c>
      <c r="E8" s="2">
        <v>26650000</v>
      </c>
      <c r="F8" s="2">
        <v>26700000</v>
      </c>
      <c r="G8" s="3">
        <f t="shared" si="0"/>
        <v>103971.21396489191</v>
      </c>
      <c r="H8" s="22">
        <f t="shared" si="1"/>
        <v>3.9062349486247466E-3</v>
      </c>
      <c r="I8" s="3">
        <f t="shared" si="2"/>
        <v>26616733.333333332</v>
      </c>
      <c r="J8" s="4" t="s">
        <v>17</v>
      </c>
      <c r="K8" s="18">
        <f t="shared" ref="K8:K25" si="3">MIN(D8:F8)</f>
        <v>26500200</v>
      </c>
      <c r="L8" s="17">
        <v>1</v>
      </c>
      <c r="M8" s="7">
        <f t="shared" ref="M8:M25" si="4">K8*L8</f>
        <v>26500200</v>
      </c>
    </row>
    <row r="9" spans="1:13" ht="31.5" x14ac:dyDescent="0.25">
      <c r="A9" s="24">
        <f>A8+1</f>
        <v>3</v>
      </c>
      <c r="B9" s="16" t="s">
        <v>20</v>
      </c>
      <c r="C9" s="1" t="s">
        <v>14</v>
      </c>
      <c r="D9" s="2">
        <v>78250000</v>
      </c>
      <c r="E9" s="2">
        <v>78310000</v>
      </c>
      <c r="F9" s="2">
        <v>78400000</v>
      </c>
      <c r="G9" s="3">
        <f t="shared" si="0"/>
        <v>75498.3443527075</v>
      </c>
      <c r="H9" s="22">
        <f t="shared" si="1"/>
        <v>9.6397273177614273E-4</v>
      </c>
      <c r="I9" s="3">
        <f t="shared" si="2"/>
        <v>78320000</v>
      </c>
      <c r="J9" s="4" t="s">
        <v>17</v>
      </c>
      <c r="K9" s="18">
        <f t="shared" si="3"/>
        <v>78250000</v>
      </c>
      <c r="L9" s="17">
        <v>1</v>
      </c>
      <c r="M9" s="7">
        <f t="shared" si="4"/>
        <v>78250000</v>
      </c>
    </row>
    <row r="10" spans="1:13" ht="20.25" customHeight="1" x14ac:dyDescent="0.25">
      <c r="A10" s="24">
        <f t="shared" ref="A10:A25" si="5">A9+1</f>
        <v>4</v>
      </c>
      <c r="B10" s="16" t="s">
        <v>21</v>
      </c>
      <c r="C10" s="1" t="s">
        <v>14</v>
      </c>
      <c r="D10" s="2">
        <v>1045690</v>
      </c>
      <c r="E10" s="2">
        <v>1050000</v>
      </c>
      <c r="F10" s="2">
        <v>1048000</v>
      </c>
      <c r="G10" s="3">
        <f t="shared" si="0"/>
        <v>2156.8572816330088</v>
      </c>
      <c r="H10" s="22">
        <f t="shared" si="1"/>
        <v>2.0582728719749804E-3</v>
      </c>
      <c r="I10" s="3">
        <f t="shared" si="2"/>
        <v>1047896.6666666666</v>
      </c>
      <c r="J10" s="4" t="s">
        <v>17</v>
      </c>
      <c r="K10" s="18">
        <f t="shared" si="3"/>
        <v>1045690</v>
      </c>
      <c r="L10" s="17">
        <v>1</v>
      </c>
      <c r="M10" s="7">
        <f t="shared" si="4"/>
        <v>1045690</v>
      </c>
    </row>
    <row r="11" spans="1:13" ht="31.5" x14ac:dyDescent="0.25">
      <c r="A11" s="25">
        <f t="shared" si="5"/>
        <v>5</v>
      </c>
      <c r="B11" s="20" t="s">
        <v>22</v>
      </c>
      <c r="C11" s="21" t="s">
        <v>14</v>
      </c>
      <c r="D11" s="19">
        <v>1100000</v>
      </c>
      <c r="E11" s="19">
        <v>1110000</v>
      </c>
      <c r="F11" s="19">
        <v>1105000</v>
      </c>
      <c r="G11" s="3">
        <f t="shared" si="0"/>
        <v>5000</v>
      </c>
      <c r="H11" s="22">
        <f t="shared" si="1"/>
        <v>4.5248868778280547E-3</v>
      </c>
      <c r="I11" s="3">
        <f t="shared" si="2"/>
        <v>1105000</v>
      </c>
      <c r="J11" s="4" t="s">
        <v>17</v>
      </c>
      <c r="K11" s="18">
        <f t="shared" si="3"/>
        <v>1100000</v>
      </c>
      <c r="L11" s="17">
        <v>1</v>
      </c>
      <c r="M11" s="7">
        <f t="shared" si="4"/>
        <v>1100000</v>
      </c>
    </row>
    <row r="12" spans="1:13" ht="32.25" customHeight="1" x14ac:dyDescent="0.25">
      <c r="A12" s="25">
        <f t="shared" si="5"/>
        <v>6</v>
      </c>
      <c r="B12" s="20" t="s">
        <v>23</v>
      </c>
      <c r="C12" s="21" t="s">
        <v>14</v>
      </c>
      <c r="D12" s="19">
        <v>2060000</v>
      </c>
      <c r="E12" s="19">
        <v>2075000</v>
      </c>
      <c r="F12" s="19">
        <v>2080000</v>
      </c>
      <c r="G12" s="3">
        <f t="shared" si="0"/>
        <v>10408.329997330664</v>
      </c>
      <c r="H12" s="22">
        <f t="shared" si="1"/>
        <v>5.0241335465795638E-3</v>
      </c>
      <c r="I12" s="3">
        <f t="shared" si="2"/>
        <v>2071666.6666666667</v>
      </c>
      <c r="J12" s="4" t="s">
        <v>17</v>
      </c>
      <c r="K12" s="18">
        <f t="shared" si="3"/>
        <v>2060000</v>
      </c>
      <c r="L12" s="17">
        <v>1</v>
      </c>
      <c r="M12" s="7">
        <f t="shared" si="4"/>
        <v>2060000</v>
      </c>
    </row>
    <row r="13" spans="1:13" ht="47.25" x14ac:dyDescent="0.25">
      <c r="A13" s="25">
        <f t="shared" si="5"/>
        <v>7</v>
      </c>
      <c r="B13" s="20" t="s">
        <v>24</v>
      </c>
      <c r="C13" s="21" t="s">
        <v>14</v>
      </c>
      <c r="D13" s="19">
        <v>7462000</v>
      </c>
      <c r="E13" s="19">
        <v>7468000</v>
      </c>
      <c r="F13" s="19">
        <v>7465000</v>
      </c>
      <c r="G13" s="3">
        <f t="shared" si="0"/>
        <v>3000</v>
      </c>
      <c r="H13" s="22">
        <f t="shared" si="1"/>
        <v>4.0187541862022773E-4</v>
      </c>
      <c r="I13" s="3">
        <f t="shared" si="2"/>
        <v>7465000</v>
      </c>
      <c r="J13" s="4" t="s">
        <v>17</v>
      </c>
      <c r="K13" s="18">
        <f t="shared" si="3"/>
        <v>7462000</v>
      </c>
      <c r="L13" s="17">
        <v>1</v>
      </c>
      <c r="M13" s="7">
        <f t="shared" si="4"/>
        <v>7462000</v>
      </c>
    </row>
    <row r="14" spans="1:13" ht="47.25" x14ac:dyDescent="0.25">
      <c r="A14" s="25">
        <f t="shared" si="5"/>
        <v>8</v>
      </c>
      <c r="B14" s="20" t="s">
        <v>25</v>
      </c>
      <c r="C14" s="21" t="s">
        <v>14</v>
      </c>
      <c r="D14" s="19">
        <v>17954000</v>
      </c>
      <c r="E14" s="19">
        <v>18000000</v>
      </c>
      <c r="F14" s="19">
        <v>18000000</v>
      </c>
      <c r="G14" s="3">
        <f t="shared" si="0"/>
        <v>26558.112382722782</v>
      </c>
      <c r="H14" s="22">
        <f t="shared" si="1"/>
        <v>1.476708624905815E-3</v>
      </c>
      <c r="I14" s="3">
        <f t="shared" si="2"/>
        <v>17984666.666666668</v>
      </c>
      <c r="J14" s="4" t="s">
        <v>17</v>
      </c>
      <c r="K14" s="18">
        <f t="shared" si="3"/>
        <v>17954000</v>
      </c>
      <c r="L14" s="17">
        <v>1</v>
      </c>
      <c r="M14" s="7">
        <f t="shared" si="4"/>
        <v>17954000</v>
      </c>
    </row>
    <row r="15" spans="1:13" ht="36" customHeight="1" x14ac:dyDescent="0.25">
      <c r="A15" s="25">
        <f t="shared" si="5"/>
        <v>9</v>
      </c>
      <c r="B15" s="20" t="s">
        <v>26</v>
      </c>
      <c r="C15" s="21" t="s">
        <v>14</v>
      </c>
      <c r="D15" s="19">
        <v>7950000</v>
      </c>
      <c r="E15" s="19">
        <v>8000000</v>
      </c>
      <c r="F15" s="19">
        <v>8010000</v>
      </c>
      <c r="G15" s="3">
        <f t="shared" si="0"/>
        <v>32145.502536643187</v>
      </c>
      <c r="H15" s="22">
        <f t="shared" si="1"/>
        <v>4.0248959770421353E-3</v>
      </c>
      <c r="I15" s="3">
        <f t="shared" si="2"/>
        <v>7986666.666666667</v>
      </c>
      <c r="J15" s="4" t="s">
        <v>17</v>
      </c>
      <c r="K15" s="18">
        <f t="shared" si="3"/>
        <v>7950000</v>
      </c>
      <c r="L15" s="17">
        <v>1</v>
      </c>
      <c r="M15" s="7">
        <f t="shared" si="4"/>
        <v>7950000</v>
      </c>
    </row>
    <row r="16" spans="1:13" ht="24" customHeight="1" x14ac:dyDescent="0.25">
      <c r="A16" s="25">
        <f t="shared" si="5"/>
        <v>10</v>
      </c>
      <c r="B16" s="20" t="s">
        <v>27</v>
      </c>
      <c r="C16" s="21" t="s">
        <v>14</v>
      </c>
      <c r="D16" s="19">
        <v>4100000</v>
      </c>
      <c r="E16" s="19">
        <v>4140000</v>
      </c>
      <c r="F16" s="19">
        <v>4150000</v>
      </c>
      <c r="G16" s="3">
        <f t="shared" si="0"/>
        <v>26457.513110645905</v>
      </c>
      <c r="H16" s="22">
        <f t="shared" si="1"/>
        <v>6.4061775086309697E-3</v>
      </c>
      <c r="I16" s="3">
        <f t="shared" si="2"/>
        <v>4130000</v>
      </c>
      <c r="J16" s="4" t="s">
        <v>17</v>
      </c>
      <c r="K16" s="18">
        <f t="shared" si="3"/>
        <v>4100000</v>
      </c>
      <c r="L16" s="17">
        <v>1</v>
      </c>
      <c r="M16" s="7">
        <f t="shared" si="4"/>
        <v>4100000</v>
      </c>
    </row>
    <row r="17" spans="1:13" x14ac:dyDescent="0.25">
      <c r="A17" s="25">
        <f t="shared" si="5"/>
        <v>11</v>
      </c>
      <c r="B17" s="20" t="s">
        <v>28</v>
      </c>
      <c r="C17" s="21" t="s">
        <v>14</v>
      </c>
      <c r="D17" s="19">
        <v>126000</v>
      </c>
      <c r="E17" s="19">
        <v>127500</v>
      </c>
      <c r="F17" s="19">
        <v>127000</v>
      </c>
      <c r="G17" s="3">
        <f t="shared" si="0"/>
        <v>763.76261582597328</v>
      </c>
      <c r="H17" s="22">
        <f t="shared" si="1"/>
        <v>6.0217814651193687E-3</v>
      </c>
      <c r="I17" s="3">
        <f t="shared" si="2"/>
        <v>126833.33333333333</v>
      </c>
      <c r="J17" s="4" t="s">
        <v>17</v>
      </c>
      <c r="K17" s="18">
        <f t="shared" si="3"/>
        <v>126000</v>
      </c>
      <c r="L17" s="17">
        <v>29</v>
      </c>
      <c r="M17" s="7">
        <f t="shared" si="4"/>
        <v>3654000</v>
      </c>
    </row>
    <row r="18" spans="1:13" x14ac:dyDescent="0.25">
      <c r="A18" s="25">
        <f t="shared" si="5"/>
        <v>12</v>
      </c>
      <c r="B18" s="20" t="s">
        <v>29</v>
      </c>
      <c r="C18" s="21" t="s">
        <v>14</v>
      </c>
      <c r="D18" s="19">
        <v>120000</v>
      </c>
      <c r="E18" s="19">
        <v>122000</v>
      </c>
      <c r="F18" s="19">
        <v>120000</v>
      </c>
      <c r="G18" s="3">
        <f t="shared" si="0"/>
        <v>1154.7005383792516</v>
      </c>
      <c r="H18" s="22">
        <f t="shared" si="1"/>
        <v>9.5693414782810904E-3</v>
      </c>
      <c r="I18" s="3">
        <f t="shared" si="2"/>
        <v>120666.66666666667</v>
      </c>
      <c r="J18" s="4" t="s">
        <v>17</v>
      </c>
      <c r="K18" s="18">
        <f t="shared" si="3"/>
        <v>120000</v>
      </c>
      <c r="L18" s="17">
        <v>1</v>
      </c>
      <c r="M18" s="7">
        <f t="shared" si="4"/>
        <v>120000</v>
      </c>
    </row>
    <row r="19" spans="1:13" ht="33.75" customHeight="1" x14ac:dyDescent="0.25">
      <c r="A19" s="25">
        <f t="shared" si="5"/>
        <v>13</v>
      </c>
      <c r="B19" s="20" t="s">
        <v>26</v>
      </c>
      <c r="C19" s="21" t="s">
        <v>14</v>
      </c>
      <c r="D19" s="19">
        <v>7950000</v>
      </c>
      <c r="E19" s="19">
        <v>8000000</v>
      </c>
      <c r="F19" s="19">
        <v>8020000</v>
      </c>
      <c r="G19" s="3">
        <f t="shared" si="0"/>
        <v>36055.512754639894</v>
      </c>
      <c r="H19" s="22">
        <f t="shared" si="1"/>
        <v>4.5125798191038664E-3</v>
      </c>
      <c r="I19" s="3">
        <f t="shared" si="2"/>
        <v>7990000</v>
      </c>
      <c r="J19" s="4" t="s">
        <v>17</v>
      </c>
      <c r="K19" s="18">
        <f t="shared" si="3"/>
        <v>7950000</v>
      </c>
      <c r="L19" s="17">
        <v>1</v>
      </c>
      <c r="M19" s="7">
        <f t="shared" si="4"/>
        <v>7950000</v>
      </c>
    </row>
    <row r="20" spans="1:13" x14ac:dyDescent="0.25">
      <c r="A20" s="25">
        <f t="shared" si="5"/>
        <v>14</v>
      </c>
      <c r="B20" s="20" t="s">
        <v>27</v>
      </c>
      <c r="C20" s="21" t="s">
        <v>14</v>
      </c>
      <c r="D20" s="19">
        <v>3420000</v>
      </c>
      <c r="E20" s="19">
        <v>3450000</v>
      </c>
      <c r="F20" s="19">
        <v>3425000</v>
      </c>
      <c r="G20" s="3">
        <f t="shared" si="0"/>
        <v>16072.751268321594</v>
      </c>
      <c r="H20" s="22">
        <f t="shared" si="1"/>
        <v>4.6836574846978903E-3</v>
      </c>
      <c r="I20" s="3">
        <f t="shared" si="2"/>
        <v>3431666.6666666665</v>
      </c>
      <c r="J20" s="4" t="s">
        <v>17</v>
      </c>
      <c r="K20" s="18">
        <f t="shared" si="3"/>
        <v>3420000</v>
      </c>
      <c r="L20" s="17">
        <v>1</v>
      </c>
      <c r="M20" s="7">
        <f t="shared" si="4"/>
        <v>3420000</v>
      </c>
    </row>
    <row r="21" spans="1:13" ht="31.5" x14ac:dyDescent="0.25">
      <c r="A21" s="25">
        <f t="shared" si="5"/>
        <v>15</v>
      </c>
      <c r="B21" s="20" t="s">
        <v>30</v>
      </c>
      <c r="C21" s="21" t="s">
        <v>14</v>
      </c>
      <c r="D21" s="19">
        <v>4500</v>
      </c>
      <c r="E21" s="19">
        <v>4800</v>
      </c>
      <c r="F21" s="19">
        <v>4780</v>
      </c>
      <c r="G21" s="3">
        <f t="shared" si="0"/>
        <v>167.72994167212167</v>
      </c>
      <c r="H21" s="22">
        <f t="shared" si="1"/>
        <v>3.5737913708548653E-2</v>
      </c>
      <c r="I21" s="3">
        <f t="shared" si="2"/>
        <v>4693.333333333333</v>
      </c>
      <c r="J21" s="4" t="s">
        <v>17</v>
      </c>
      <c r="K21" s="18">
        <f t="shared" si="3"/>
        <v>4500</v>
      </c>
      <c r="L21" s="17">
        <v>14</v>
      </c>
      <c r="M21" s="7">
        <f t="shared" si="4"/>
        <v>63000</v>
      </c>
    </row>
    <row r="22" spans="1:13" x14ac:dyDescent="0.25">
      <c r="A22" s="25">
        <f t="shared" si="5"/>
        <v>16</v>
      </c>
      <c r="B22" s="20" t="s">
        <v>31</v>
      </c>
      <c r="C22" s="21" t="s">
        <v>14</v>
      </c>
      <c r="D22" s="19">
        <v>60000</v>
      </c>
      <c r="E22" s="19">
        <v>61000</v>
      </c>
      <c r="F22" s="19">
        <v>60000</v>
      </c>
      <c r="G22" s="3">
        <f t="shared" si="0"/>
        <v>577.35026918962581</v>
      </c>
      <c r="H22" s="22">
        <f t="shared" si="1"/>
        <v>9.5693414782810904E-3</v>
      </c>
      <c r="I22" s="3">
        <f t="shared" si="2"/>
        <v>60333.333333333336</v>
      </c>
      <c r="J22" s="4" t="s">
        <v>17</v>
      </c>
      <c r="K22" s="18">
        <f t="shared" si="3"/>
        <v>60000</v>
      </c>
      <c r="L22" s="17">
        <v>8</v>
      </c>
      <c r="M22" s="7">
        <f t="shared" si="4"/>
        <v>480000</v>
      </c>
    </row>
    <row r="23" spans="1:13" x14ac:dyDescent="0.25">
      <c r="A23" s="25">
        <f t="shared" si="5"/>
        <v>17</v>
      </c>
      <c r="B23" s="20" t="s">
        <v>32</v>
      </c>
      <c r="C23" s="21" t="s">
        <v>14</v>
      </c>
      <c r="D23" s="19">
        <v>415000</v>
      </c>
      <c r="E23" s="19">
        <v>430000</v>
      </c>
      <c r="F23" s="19">
        <v>420000</v>
      </c>
      <c r="G23" s="3">
        <f t="shared" si="0"/>
        <v>7637.6261582597326</v>
      </c>
      <c r="H23" s="22">
        <f t="shared" si="1"/>
        <v>1.8112947410892647E-2</v>
      </c>
      <c r="I23" s="3">
        <f t="shared" si="2"/>
        <v>421666.66666666669</v>
      </c>
      <c r="J23" s="4" t="s">
        <v>17</v>
      </c>
      <c r="K23" s="18">
        <f t="shared" si="3"/>
        <v>415000</v>
      </c>
      <c r="L23" s="17">
        <v>1</v>
      </c>
      <c r="M23" s="7">
        <f t="shared" si="4"/>
        <v>415000</v>
      </c>
    </row>
    <row r="24" spans="1:13" ht="19.5" customHeight="1" x14ac:dyDescent="0.25">
      <c r="A24" s="25">
        <f t="shared" si="5"/>
        <v>18</v>
      </c>
      <c r="B24" s="20" t="s">
        <v>32</v>
      </c>
      <c r="C24" s="21" t="s">
        <v>14</v>
      </c>
      <c r="D24" s="19">
        <v>423000</v>
      </c>
      <c r="E24" s="19">
        <v>430000</v>
      </c>
      <c r="F24" s="19">
        <v>425000</v>
      </c>
      <c r="G24" s="3">
        <f t="shared" si="0"/>
        <v>3605.5512754639894</v>
      </c>
      <c r="H24" s="22">
        <f t="shared" si="1"/>
        <v>8.4637353884131211E-3</v>
      </c>
      <c r="I24" s="3">
        <f t="shared" si="2"/>
        <v>426000</v>
      </c>
      <c r="J24" s="4" t="s">
        <v>17</v>
      </c>
      <c r="K24" s="18">
        <f t="shared" si="3"/>
        <v>423000</v>
      </c>
      <c r="L24" s="17">
        <v>2</v>
      </c>
      <c r="M24" s="7">
        <f t="shared" si="4"/>
        <v>846000</v>
      </c>
    </row>
    <row r="25" spans="1:13" ht="31.5" x14ac:dyDescent="0.25">
      <c r="A25" s="25">
        <f t="shared" si="5"/>
        <v>19</v>
      </c>
      <c r="B25" s="20" t="s">
        <v>33</v>
      </c>
      <c r="C25" s="21" t="s">
        <v>14</v>
      </c>
      <c r="D25" s="19">
        <v>688000</v>
      </c>
      <c r="E25" s="19">
        <v>699000</v>
      </c>
      <c r="F25" s="19">
        <v>690000</v>
      </c>
      <c r="G25" s="3">
        <f t="shared" si="0"/>
        <v>5859.4652770823159</v>
      </c>
      <c r="H25" s="22">
        <f t="shared" si="1"/>
        <v>8.4633586091704127E-3</v>
      </c>
      <c r="I25" s="3">
        <f t="shared" si="2"/>
        <v>692333.33333333337</v>
      </c>
      <c r="J25" s="4" t="s">
        <v>17</v>
      </c>
      <c r="K25" s="18">
        <f t="shared" si="3"/>
        <v>688000</v>
      </c>
      <c r="L25" s="17">
        <v>1</v>
      </c>
      <c r="M25" s="7">
        <f t="shared" si="4"/>
        <v>688000</v>
      </c>
    </row>
    <row r="26" spans="1:13" ht="24.75" customHeight="1" x14ac:dyDescent="0.25">
      <c r="A26" s="26" t="s">
        <v>15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8"/>
      <c r="M26" s="8">
        <f>SUM(M7:M25)</f>
        <v>461057890</v>
      </c>
    </row>
    <row r="27" spans="1:13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1"/>
    </row>
    <row r="29" spans="1:13" x14ac:dyDescent="0.25">
      <c r="B29" s="13"/>
    </row>
  </sheetData>
  <mergeCells count="18">
    <mergeCell ref="A1:M1"/>
    <mergeCell ref="A2:C2"/>
    <mergeCell ref="D2:M2"/>
    <mergeCell ref="A3:C3"/>
    <mergeCell ref="D3:M3"/>
    <mergeCell ref="A26:L26"/>
    <mergeCell ref="A4:M4"/>
    <mergeCell ref="A5:A6"/>
    <mergeCell ref="B5:B6"/>
    <mergeCell ref="C5:C6"/>
    <mergeCell ref="D5:F5"/>
    <mergeCell ref="G5:G6"/>
    <mergeCell ref="H5:H6"/>
    <mergeCell ref="I5:I6"/>
    <mergeCell ref="J5:J6"/>
    <mergeCell ref="K5:K6"/>
    <mergeCell ref="L5:L6"/>
    <mergeCell ref="M5:M6"/>
  </mergeCells>
  <pageMargins left="0.39370078740157483" right="0.39370078740157483" top="0.39370078740157483" bottom="0.39370078740157483" header="0" footer="0"/>
  <pageSetup paperSize="9" scale="54" firstPageNumber="21474836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firstPageNumber="2147483647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firstPageNumber="214748364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Панова Татьяна Владимировна</dc:creator>
  <cp:lastModifiedBy>Панова Татьяна Владимировна</cp:lastModifiedBy>
  <cp:revision>21</cp:revision>
  <cp:lastPrinted>2025-09-22T18:58:30Z</cp:lastPrinted>
  <dcterms:created xsi:type="dcterms:W3CDTF">2006-09-16T00:00:00Z</dcterms:created>
  <dcterms:modified xsi:type="dcterms:W3CDTF">2025-09-22T19:57:34Z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5c26a5f9-7842-4213-bcd8-b79d871c1ade</vt:lpwstr>
  </property>
</Properties>
</file>